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ocuments_04_07_25\ΑΡΧΕΣ ΔΙΑΦΗΜΙΣΗΣ\"/>
    </mc:Choice>
  </mc:AlternateContent>
  <xr:revisionPtr revIDLastSave="0" documentId="8_{5B18C4FB-B39D-472C-9970-F92FCB3EF03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_Lists" sheetId="1" state="hidden" r:id="rId1"/>
    <sheet name="Campaign_Overview" sheetId="2" r:id="rId2"/>
    <sheet name="Audience_Personas" sheetId="3" r:id="rId3"/>
    <sheet name="Media_Plan" sheetId="4" r:id="rId4"/>
    <sheet name="Creatives" sheetId="5" r:id="rId5"/>
    <sheet name="Budget_Tracking" sheetId="6" r:id="rId6"/>
    <sheet name="KPI_Raw_Data" sheetId="7" r:id="rId7"/>
    <sheet name="KPI_Calculations" sheetId="8" r:id="rId8"/>
    <sheet name="Executive_Dashboard" sheetId="10" r:id="rId9"/>
    <sheet name="Evaluation" sheetId="9" r:id="rId10"/>
  </sheets>
  <definedNames>
    <definedName name="ChannelList">_Lists!$E$1:$E$6</definedName>
    <definedName name="CreativeStatusList">_Lists!$D$1:$D$4</definedName>
    <definedName name="CreativeTypeList">_Lists!$C$1:$C$6</definedName>
    <definedName name="FunnelList">_Lists!$B$1:$B$4</definedName>
    <definedName name="StatusList">_Lists!$A$1:$A$4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0" l="1"/>
  <c r="E6" i="10"/>
  <c r="B5" i="10"/>
  <c r="B4" i="10"/>
  <c r="N5" i="8"/>
  <c r="I5" i="8"/>
  <c r="H5" i="8"/>
  <c r="G5" i="8"/>
  <c r="M5" i="8" s="1"/>
  <c r="F5" i="8"/>
  <c r="E5" i="8"/>
  <c r="K5" i="8" s="1"/>
  <c r="D5" i="8"/>
  <c r="J5" i="8" s="1"/>
  <c r="C5" i="8"/>
  <c r="B5" i="8"/>
  <c r="N4" i="8"/>
  <c r="G4" i="8"/>
  <c r="F4" i="8"/>
  <c r="M4" i="8" s="1"/>
  <c r="E4" i="8"/>
  <c r="K4" i="8" s="1"/>
  <c r="D4" i="8"/>
  <c r="J4" i="8" s="1"/>
  <c r="C4" i="8"/>
  <c r="H4" i="8" s="1"/>
  <c r="B4" i="8"/>
  <c r="N3" i="8"/>
  <c r="G3" i="8"/>
  <c r="F3" i="8"/>
  <c r="M3" i="8" s="1"/>
  <c r="E3" i="8"/>
  <c r="K3" i="8" s="1"/>
  <c r="D3" i="8"/>
  <c r="J3" i="8" s="1"/>
  <c r="C3" i="8"/>
  <c r="H3" i="8" s="1"/>
  <c r="B3" i="8"/>
  <c r="N2" i="8"/>
  <c r="G2" i="8"/>
  <c r="B6" i="10" s="1"/>
  <c r="F2" i="8"/>
  <c r="M2" i="8" s="1"/>
  <c r="E2" i="8"/>
  <c r="K2" i="8" s="1"/>
  <c r="D2" i="8"/>
  <c r="J2" i="8" s="1"/>
  <c r="C2" i="8"/>
  <c r="H2" i="8" s="1"/>
  <c r="B2" i="8"/>
  <c r="E13" i="6"/>
  <c r="F13" i="6" s="1"/>
  <c r="E12" i="6"/>
  <c r="F12" i="6" s="1"/>
  <c r="E11" i="6"/>
  <c r="F11" i="6" s="1"/>
  <c r="E10" i="6"/>
  <c r="F10" i="6" s="1"/>
  <c r="F9" i="6"/>
  <c r="E9" i="6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E2" i="6"/>
  <c r="F2" i="6" s="1"/>
  <c r="N13" i="4"/>
  <c r="L13" i="4"/>
  <c r="K13" i="4"/>
  <c r="N12" i="4"/>
  <c r="L12" i="4"/>
  <c r="K12" i="4"/>
  <c r="N11" i="4"/>
  <c r="L11" i="4"/>
  <c r="K11" i="4"/>
  <c r="N10" i="4"/>
  <c r="L10" i="4"/>
  <c r="K10" i="4"/>
  <c r="N9" i="4"/>
  <c r="L9" i="4"/>
  <c r="K9" i="4"/>
  <c r="N8" i="4"/>
  <c r="L8" i="4"/>
  <c r="K8" i="4"/>
  <c r="N7" i="4"/>
  <c r="L7" i="4"/>
  <c r="K7" i="4"/>
  <c r="N6" i="4"/>
  <c r="L6" i="4"/>
  <c r="K6" i="4"/>
  <c r="N5" i="4"/>
  <c r="L5" i="4"/>
  <c r="K5" i="4"/>
  <c r="N4" i="4"/>
  <c r="L4" i="4"/>
  <c r="K4" i="4"/>
  <c r="N3" i="4"/>
  <c r="L3" i="4"/>
  <c r="K3" i="4"/>
  <c r="N2" i="4"/>
  <c r="L2" i="4"/>
  <c r="K2" i="4"/>
  <c r="M5" i="2"/>
  <c r="M4" i="2"/>
  <c r="M3" i="2"/>
  <c r="M2" i="2"/>
  <c r="B8" i="10" l="1"/>
  <c r="E5" i="10"/>
  <c r="B11" i="10"/>
  <c r="B9" i="10"/>
  <c r="I3" i="8"/>
  <c r="L3" i="8"/>
  <c r="L5" i="8"/>
  <c r="I2" i="8"/>
  <c r="I4" i="8"/>
  <c r="L2" i="8"/>
  <c r="L4" i="8"/>
  <c r="B10" i="10" l="1"/>
  <c r="E4" i="10"/>
</calcChain>
</file>

<file path=xl/sharedStrings.xml><?xml version="1.0" encoding="utf-8"?>
<sst xmlns="http://schemas.openxmlformats.org/spreadsheetml/2006/main" count="363" uniqueCount="242">
  <si>
    <t>Campaign_ID</t>
  </si>
  <si>
    <t>Campaign_Name</t>
  </si>
  <si>
    <t>Brand</t>
  </si>
  <si>
    <t>Objective</t>
  </si>
  <si>
    <t>Funnel_Stage</t>
  </si>
  <si>
    <t>Target_Audience</t>
  </si>
  <si>
    <t>Start_Date</t>
  </si>
  <si>
    <t>End_Date</t>
  </si>
  <si>
    <t>Owner</t>
  </si>
  <si>
    <t>Status</t>
  </si>
  <si>
    <t>Planned_Budget</t>
  </si>
  <si>
    <t>Actual_Spend</t>
  </si>
  <si>
    <t>Variance</t>
  </si>
  <si>
    <t>Summer Coffee Launch</t>
  </si>
  <si>
    <t>CoffeeLab</t>
  </si>
  <si>
    <t>Brand Awareness</t>
  </si>
  <si>
    <t>Awareness</t>
  </si>
  <si>
    <t>18-35 urban coffee drinkers</t>
  </si>
  <si>
    <t>2026-05-01</t>
  </si>
  <si>
    <t>2026-06-15</t>
  </si>
  <si>
    <t>Maria</t>
  </si>
  <si>
    <t>Active</t>
  </si>
  <si>
    <t>Fitness Subscription Promo</t>
  </si>
  <si>
    <t>FitNow</t>
  </si>
  <si>
    <t>Lead Generation</t>
  </si>
  <si>
    <t>Conversion</t>
  </si>
  <si>
    <t>20-40 fitness audience</t>
  </si>
  <si>
    <t>2026-04-10</t>
  </si>
  <si>
    <t>2026-05-10</t>
  </si>
  <si>
    <t>John</t>
  </si>
  <si>
    <t>Completed</t>
  </si>
  <si>
    <t>Back to School Stationery</t>
  </si>
  <si>
    <t>PaperHub</t>
  </si>
  <si>
    <t>Sales Increase</t>
  </si>
  <si>
    <t>Parents &amp; students</t>
  </si>
  <si>
    <t>2026-08-15</t>
  </si>
  <si>
    <t>2026-09-15</t>
  </si>
  <si>
    <t>Eleni</t>
  </si>
  <si>
    <t>Planned</t>
  </si>
  <si>
    <t>Eco Clothing Awareness</t>
  </si>
  <si>
    <t>GreenWear</t>
  </si>
  <si>
    <t>Positioning</t>
  </si>
  <si>
    <t>Consideration</t>
  </si>
  <si>
    <t>Eco-conscious 22-40</t>
  </si>
  <si>
    <t>2026-06-01</t>
  </si>
  <si>
    <t>2026-07-15</t>
  </si>
  <si>
    <t>Nikos</t>
  </si>
  <si>
    <t>Paused</t>
  </si>
  <si>
    <t>Banner</t>
  </si>
  <si>
    <t>Draft</t>
  </si>
  <si>
    <t>Instagram Ads</t>
  </si>
  <si>
    <t>Post</t>
  </si>
  <si>
    <t>Approved</t>
  </si>
  <si>
    <t>Google Search</t>
  </si>
  <si>
    <t>Story</t>
  </si>
  <si>
    <t>Live</t>
  </si>
  <si>
    <t>TikTok</t>
  </si>
  <si>
    <t>Retention</t>
  </si>
  <si>
    <t>Video</t>
  </si>
  <si>
    <t>Rejected</t>
  </si>
  <si>
    <t>Email</t>
  </si>
  <si>
    <t>Influencer</t>
  </si>
  <si>
    <t>Landing Page</t>
  </si>
  <si>
    <t>Outdoor</t>
  </si>
  <si>
    <t>Persona_ID</t>
  </si>
  <si>
    <t>Persona_Name</t>
  </si>
  <si>
    <t>Age_Range</t>
  </si>
  <si>
    <t>Gender</t>
  </si>
  <si>
    <t>Interests</t>
  </si>
  <si>
    <t>Needs</t>
  </si>
  <si>
    <t>Pain_Points</t>
  </si>
  <si>
    <t>Preferred_Channel</t>
  </si>
  <si>
    <t>Buying_Motivation</t>
  </si>
  <si>
    <t>22-30</t>
  </si>
  <si>
    <t>F</t>
  </si>
  <si>
    <t>Coffee, productivity, social media</t>
  </si>
  <si>
    <t>Energy, convenience</t>
  </si>
  <si>
    <t>Busy mornings</t>
  </si>
  <si>
    <t>Feel productive and stylish</t>
  </si>
  <si>
    <t>28-40</t>
  </si>
  <si>
    <t>M</t>
  </si>
  <si>
    <t>Fitness, apps, nutrition</t>
  </si>
  <si>
    <t>Results, efficiency</t>
  </si>
  <si>
    <t>Lack of time</t>
  </si>
  <si>
    <t>Improve health</t>
  </si>
  <si>
    <t>Anna</t>
  </si>
  <si>
    <t>30-45</t>
  </si>
  <si>
    <t>School supplies, family budgeting</t>
  </si>
  <si>
    <t>Value, reliability</t>
  </si>
  <si>
    <t>Back-to-school stress</t>
  </si>
  <si>
    <t>Save money and time</t>
  </si>
  <si>
    <t>Kostas</t>
  </si>
  <si>
    <t>24-38</t>
  </si>
  <si>
    <t>Sustainability, fashion</t>
  </si>
  <si>
    <t>Identity, ethics</t>
  </si>
  <si>
    <t>Fast fashion guilt</t>
  </si>
  <si>
    <t>Buy values, not just clothes</t>
  </si>
  <si>
    <t>Channel</t>
  </si>
  <si>
    <t>Format</t>
  </si>
  <si>
    <t>Reach</t>
  </si>
  <si>
    <t>Impressions</t>
  </si>
  <si>
    <t>Clicks</t>
  </si>
  <si>
    <t>CTR</t>
  </si>
  <si>
    <t>CPC</t>
  </si>
  <si>
    <t>Conversions</t>
  </si>
  <si>
    <t>CPA</t>
  </si>
  <si>
    <t>Carousel</t>
  </si>
  <si>
    <t>2026-06-10</t>
  </si>
  <si>
    <t>Billboard</t>
  </si>
  <si>
    <t>2026-05-31</t>
  </si>
  <si>
    <t>Search Ad</t>
  </si>
  <si>
    <t>Newsletter</t>
  </si>
  <si>
    <t>2026-04-15</t>
  </si>
  <si>
    <t>Short Video</t>
  </si>
  <si>
    <t>2026-04-12</t>
  </si>
  <si>
    <t>2026-05-05</t>
  </si>
  <si>
    <t>Sales</t>
  </si>
  <si>
    <t>2026-08-20</t>
  </si>
  <si>
    <t>2026-09-10</t>
  </si>
  <si>
    <t>Reel</t>
  </si>
  <si>
    <t>2026-07-10</t>
  </si>
  <si>
    <t>Poster</t>
  </si>
  <si>
    <t>2026-06-30</t>
  </si>
  <si>
    <t>Creative_ID</t>
  </si>
  <si>
    <t>Type</t>
  </si>
  <si>
    <t>Headline</t>
  </si>
  <si>
    <t>Message</t>
  </si>
  <si>
    <t>Slogan</t>
  </si>
  <si>
    <t>CTA</t>
  </si>
  <si>
    <t>USP</t>
  </si>
  <si>
    <t>Approval_Date</t>
  </si>
  <si>
    <t>Start Your Day Strong</t>
  </si>
  <si>
    <t>Coffee that powers your morning</t>
  </si>
  <si>
    <t>Energy in every sip</t>
  </si>
  <si>
    <t>Order Now</t>
  </si>
  <si>
    <t>Fast premium coffee</t>
  </si>
  <si>
    <t>2026-04-28</t>
  </si>
  <si>
    <t>Morning Routine Upgrade</t>
  </si>
  <si>
    <t>Fuel your city pace</t>
  </si>
  <si>
    <t>Stay in the flow</t>
  </si>
  <si>
    <t>Try Today</t>
  </si>
  <si>
    <t>Coffee for busy lives</t>
  </si>
  <si>
    <t>2026-04-27</t>
  </si>
  <si>
    <t>Train Smarter</t>
  </si>
  <si>
    <t>Join the app that fits your schedule</t>
  </si>
  <si>
    <t>Results on your time</t>
  </si>
  <si>
    <t>Start Free Trial</t>
  </si>
  <si>
    <t>Flexible fitness plans</t>
  </si>
  <si>
    <t>2026-04-08</t>
  </si>
  <si>
    <t>Back to School Savings</t>
  </si>
  <si>
    <t>Smart stationery packs for families</t>
  </si>
  <si>
    <t>Everything ready</t>
  </si>
  <si>
    <t>Shop the bundle</t>
  </si>
  <si>
    <t>Affordable school bundles</t>
  </si>
  <si>
    <t>Wear What You Believe</t>
  </si>
  <si>
    <t>Sustainable fashion for real people</t>
  </si>
  <si>
    <t>Style with purpose</t>
  </si>
  <si>
    <t>Explore Collection</t>
  </si>
  <si>
    <t>Eco clothing with style</t>
  </si>
  <si>
    <t>2026-05-25</t>
  </si>
  <si>
    <t>Actual</t>
  </si>
  <si>
    <t>Difference</t>
  </si>
  <si>
    <t>Difference_%</t>
  </si>
  <si>
    <t>Notes</t>
  </si>
  <si>
    <t>Under budget</t>
  </si>
  <si>
    <t>Negotiated lower fee</t>
  </si>
  <si>
    <t>Reduced printing</t>
  </si>
  <si>
    <t>Higher click costs</t>
  </si>
  <si>
    <t>Automation discount</t>
  </si>
  <si>
    <t>On plan</t>
  </si>
  <si>
    <t>Not launched yet</t>
  </si>
  <si>
    <t>Paused campaign</t>
  </si>
  <si>
    <t>Date</t>
  </si>
  <si>
    <t>Revenue</t>
  </si>
  <si>
    <t>Spend</t>
  </si>
  <si>
    <t>Engagements</t>
  </si>
  <si>
    <t>Video_Views</t>
  </si>
  <si>
    <t>2026-05-20</t>
  </si>
  <si>
    <t>2026-05-15</t>
  </si>
  <si>
    <t>2026-04-20</t>
  </si>
  <si>
    <t>2026-05-02</t>
  </si>
  <si>
    <t>2026-04-25</t>
  </si>
  <si>
    <t>2026-06-18</t>
  </si>
  <si>
    <t>Total_Impressions</t>
  </si>
  <si>
    <t>Total_Clicks</t>
  </si>
  <si>
    <t>Total_Conversions</t>
  </si>
  <si>
    <t>Total_Spend</t>
  </si>
  <si>
    <t>Total_Revenue</t>
  </si>
  <si>
    <t>Conversion_Rate</t>
  </si>
  <si>
    <t>ROI</t>
  </si>
  <si>
    <t>ROAS</t>
  </si>
  <si>
    <t>Engagement_Rate</t>
  </si>
  <si>
    <t>Goal_Achieved</t>
  </si>
  <si>
    <t>KPI_Result</t>
  </si>
  <si>
    <t>Insights</t>
  </si>
  <si>
    <t>What_Worked</t>
  </si>
  <si>
    <t>What_Did_Not_Work</t>
  </si>
  <si>
    <t>Recommendation</t>
  </si>
  <si>
    <t>Next_Action</t>
  </si>
  <si>
    <t>Yes</t>
  </si>
  <si>
    <t>Strong CTR and solid ROAS</t>
  </si>
  <si>
    <t>Awareness + conversions performed well</t>
  </si>
  <si>
    <t>Influencer + Instagram synergy</t>
  </si>
  <si>
    <t>Outdoor weak on conversions</t>
  </si>
  <si>
    <t>Increase creator content</t>
  </si>
  <si>
    <t>Test retargeting</t>
  </si>
  <si>
    <t>Best conversion efficiency</t>
  </si>
  <si>
    <t>Search captured high intent</t>
  </si>
  <si>
    <t>Google Ads</t>
  </si>
  <si>
    <t>TikTok lower CPA efficiency</t>
  </si>
  <si>
    <t>Increase search budget</t>
  </si>
  <si>
    <t>Refine TikTok creative</t>
  </si>
  <si>
    <t>Pending</t>
  </si>
  <si>
    <t>Not launched</t>
  </si>
  <si>
    <t>No data yet</t>
  </si>
  <si>
    <t>N/A</t>
  </si>
  <si>
    <t>Launch test batch</t>
  </si>
  <si>
    <t>Monitor CTR weekly</t>
  </si>
  <si>
    <t>Partial</t>
  </si>
  <si>
    <t>Good reach, moderate ROI</t>
  </si>
  <si>
    <t>Strong engagement but paused early</t>
  </si>
  <si>
    <t>Influencer engagement</t>
  </si>
  <si>
    <t>Pause reduced momentum</t>
  </si>
  <si>
    <t>Restart with tighter audience</t>
  </si>
  <si>
    <t>Rebuild funnel</t>
  </si>
  <si>
    <t>ADVANCED MARKETING DASHBOARD</t>
  </si>
  <si>
    <t>KPI</t>
  </si>
  <si>
    <t>Value</t>
  </si>
  <si>
    <t>Top Performer</t>
  </si>
  <si>
    <t>Total Budget</t>
  </si>
  <si>
    <t>Best ROI Campaign</t>
  </si>
  <si>
    <t>Total Spend</t>
  </si>
  <si>
    <t>Best CTR Campaign</t>
  </si>
  <si>
    <t>Total Revenue</t>
  </si>
  <si>
    <t>Best Conversion Campaign</t>
  </si>
  <si>
    <t>Total Conversions</t>
  </si>
  <si>
    <t>Avg CTR</t>
  </si>
  <si>
    <t>Avg CPA</t>
  </si>
  <si>
    <t>Avg ROI</t>
  </si>
  <si>
    <t>Avg ROAS</t>
  </si>
  <si>
    <t>Suggested filters:</t>
  </si>
  <si>
    <t>Campaign | Channel | Status | Funnel Stage |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</si>
</sst>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charset val="161"/>
    </font>
    <font>
      <b/>
      <sz val="16"/>
      <name val="Calibri"/>
      <family val="2"/>
      <charset val="161"/>
    </font>
    <font>
      <b/>
      <sz val="11"/>
      <name val="Calibri"/>
      <family val="2"/>
      <charset val="161"/>
    </font>
    <font>
      <i/>
      <sz val="1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10" fontId="0" fillId="0" borderId="1" xfId="0" applyNumberFormat="1" applyBorder="1"/>
    <xf numFmtId="2" fontId="0" fillId="0" borderId="1" xfId="0" applyNumberFormat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7"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Spend vs Revenue by Campaign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KPI_Calculations!$F$1</c:f>
              <c:strCache>
                <c:ptCount val="1"/>
                <c:pt idx="0">
                  <c:v>Total_Spend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KPI_Calculations!$F$2:$F$5</c:f>
              <c:numCache>
                <c:formatCode>General</c:formatCode>
                <c:ptCount val="4"/>
                <c:pt idx="0">
                  <c:v>3200</c:v>
                </c:pt>
                <c:pt idx="1">
                  <c:v>2700</c:v>
                </c:pt>
                <c:pt idx="2">
                  <c:v>0</c:v>
                </c:pt>
                <c:pt idx="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F-4E3A-A917-5B42CC99B4D0}"/>
            </c:ext>
          </c:extLst>
        </c:ser>
        <c:ser>
          <c:idx val="1"/>
          <c:order val="1"/>
          <c:tx>
            <c:strRef>
              <c:f>KPI_Calculations!$G$1</c:f>
              <c:strCache>
                <c:ptCount val="1"/>
                <c:pt idx="0">
                  <c:v>Total_Revenue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KPI_Calculations!$G$2:$G$5</c:f>
              <c:numCache>
                <c:formatCode>General</c:formatCode>
                <c:ptCount val="4"/>
                <c:pt idx="0">
                  <c:v>7350</c:v>
                </c:pt>
                <c:pt idx="1">
                  <c:v>12300</c:v>
                </c:pt>
                <c:pt idx="2">
                  <c:v>0</c:v>
                </c:pt>
                <c:pt idx="3">
                  <c:v>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F-4E3A-A917-5B42CC99B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Amount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Campaign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CTR by Campaign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KPI_Calculations!$H$1</c:f>
              <c:strCache>
                <c:ptCount val="1"/>
                <c:pt idx="0">
                  <c:v>CTR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KPI_Calculations!$H$2:$H$5</c:f>
              <c:numCache>
                <c:formatCode>0.00%</c:formatCode>
                <c:ptCount val="4"/>
                <c:pt idx="0">
                  <c:v>4.5192307692307691E-2</c:v>
                </c:pt>
                <c:pt idx="1">
                  <c:v>7.9545454545454544E-2</c:v>
                </c:pt>
                <c:pt idx="2">
                  <c:v>0</c:v>
                </c:pt>
                <c:pt idx="3">
                  <c:v>4.1333333333333333E-2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8-4C64-B19A-8A2DA81A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0.0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Budget Variance by Channel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Budget_Tracking!$E$1</c:f>
              <c:strCache>
                <c:ptCount val="1"/>
                <c:pt idx="0">
                  <c:v>Difference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Budget_Tracking!$B$2:$B$13</c:f>
              <c:strCache>
                <c:ptCount val="12"/>
                <c:pt idx="0">
                  <c:v>Instagram Ads</c:v>
                </c:pt>
                <c:pt idx="1">
                  <c:v>Influencer</c:v>
                </c:pt>
                <c:pt idx="2">
                  <c:v>Outdoor</c:v>
                </c:pt>
                <c:pt idx="3">
                  <c:v>Google Search</c:v>
                </c:pt>
                <c:pt idx="4">
                  <c:v>Email</c:v>
                </c:pt>
                <c:pt idx="5">
                  <c:v>TikTok</c:v>
                </c:pt>
                <c:pt idx="6">
                  <c:v>Email</c:v>
                </c:pt>
                <c:pt idx="7">
                  <c:v>Instagram Ads</c:v>
                </c:pt>
                <c:pt idx="8">
                  <c:v>Google Search</c:v>
                </c:pt>
                <c:pt idx="9">
                  <c:v>Influencer</c:v>
                </c:pt>
                <c:pt idx="10">
                  <c:v>Instagram Ads</c:v>
                </c:pt>
                <c:pt idx="11">
                  <c:v>Outdoor</c:v>
                </c:pt>
              </c:strCache>
            </c:strRef>
          </c:cat>
          <c:val>
            <c:numRef>
              <c:f>Budget_Tracking!$E$2:$E$13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-200</c:v>
                </c:pt>
                <c:pt idx="4">
                  <c:v>100</c:v>
                </c:pt>
                <c:pt idx="5">
                  <c:v>0</c:v>
                </c:pt>
                <c:pt idx="6">
                  <c:v>1500</c:v>
                </c:pt>
                <c:pt idx="7">
                  <c:v>1800</c:v>
                </c:pt>
                <c:pt idx="8">
                  <c:v>1200</c:v>
                </c:pt>
                <c:pt idx="9">
                  <c:v>1400</c:v>
                </c:pt>
                <c:pt idx="10">
                  <c:v>2100</c:v>
                </c:pt>
                <c:pt idx="1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3-4F41-9976-7B859615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Conversions Share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KPI_Calculations!$E$1</c:f>
              <c:strCache>
                <c:ptCount val="1"/>
                <c:pt idx="0">
                  <c:v>Total_Conversions</c:v>
                </c:pt>
              </c:strCache>
            </c:strRef>
          </c:tx>
          <c:spPr>
            <a:ln>
              <a:prstDash val="solid"/>
            </a:ln>
          </c:spPr>
          <c:cat>
            <c:strRef>
              <c:f>KPI_Calculations!$B$2:$B$5</c:f>
              <c:strCache>
                <c:ptCount val="4"/>
                <c:pt idx="0">
                  <c:v>Summer Coffee Launch</c:v>
                </c:pt>
                <c:pt idx="1">
                  <c:v>Fitness Subscription Promo</c:v>
                </c:pt>
                <c:pt idx="2">
                  <c:v>Back to School Stationery</c:v>
                </c:pt>
                <c:pt idx="3">
                  <c:v>Eco Clothing Awareness</c:v>
                </c:pt>
              </c:strCache>
            </c:strRef>
          </c:cat>
          <c:val>
            <c:numRef>
              <c:f>KPI_Calculations!$E$2:$E$5</c:f>
              <c:numCache>
                <c:formatCode>General</c:formatCode>
                <c:ptCount val="4"/>
                <c:pt idx="0">
                  <c:v>245</c:v>
                </c:pt>
                <c:pt idx="1">
                  <c:v>460</c:v>
                </c:pt>
                <c:pt idx="2">
                  <c:v>0</c:v>
                </c:pt>
                <c:pt idx="3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4-4D28-AAC1-AF9D556F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7</xdr:row>
      <xdr:rowOff>57150</xdr:rowOff>
    </xdr:from>
    <xdr:to>
      <xdr:col>9</xdr:col>
      <xdr:colOff>180975</xdr:colOff>
      <xdr:row>19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D74F51-90F3-94FB-2AB7-3502294D1C3D}"/>
            </a:ext>
          </a:extLst>
        </xdr:cNvPr>
        <xdr:cNvSpPr txBox="1"/>
      </xdr:nvSpPr>
      <xdr:spPr>
        <a:xfrm>
          <a:off x="1314450" y="1390650"/>
          <a:ext cx="8401050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800"/>
            <a:t>Campaign_Overview</a:t>
          </a:r>
        </a:p>
        <a:p>
          <a:r>
            <a:rPr lang="en-US" sz="4800"/>
            <a:t>mindstorm.gr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0</xdr:colOff>
      <xdr:row>17</xdr:row>
      <xdr:rowOff>0</xdr:rowOff>
    </xdr:from>
    <xdr:ext cx="432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19</xdr:col>
      <xdr:colOff>0</xdr:colOff>
      <xdr:row>1</xdr:row>
      <xdr:rowOff>0</xdr:rowOff>
    </xdr:from>
    <xdr:ext cx="432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19</xdr:col>
      <xdr:colOff>0</xdr:colOff>
      <xdr:row>17</xdr:row>
      <xdr:rowOff>0</xdr:rowOff>
    </xdr:from>
    <xdr:ext cx="3600000" cy="252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/>
  </sheetViews>
  <sheetFormatPr defaultRowHeight="15" x14ac:dyDescent="0.25"/>
  <sheetData>
    <row r="1" spans="1:5" x14ac:dyDescent="0.25">
      <c r="A1" t="s">
        <v>38</v>
      </c>
      <c r="B1" t="s">
        <v>16</v>
      </c>
      <c r="C1" t="s">
        <v>48</v>
      </c>
      <c r="D1" t="s">
        <v>49</v>
      </c>
      <c r="E1" t="s">
        <v>50</v>
      </c>
    </row>
    <row r="2" spans="1:5" x14ac:dyDescent="0.25">
      <c r="A2" t="s">
        <v>21</v>
      </c>
      <c r="B2" t="s">
        <v>42</v>
      </c>
      <c r="C2" t="s">
        <v>51</v>
      </c>
      <c r="D2" t="s">
        <v>52</v>
      </c>
      <c r="E2" t="s">
        <v>53</v>
      </c>
    </row>
    <row r="3" spans="1:5" x14ac:dyDescent="0.25">
      <c r="A3" t="s">
        <v>47</v>
      </c>
      <c r="B3" t="s">
        <v>25</v>
      </c>
      <c r="C3" t="s">
        <v>54</v>
      </c>
      <c r="D3" t="s">
        <v>55</v>
      </c>
      <c r="E3" t="s">
        <v>56</v>
      </c>
    </row>
    <row r="4" spans="1:5" x14ac:dyDescent="0.25">
      <c r="A4" t="s">
        <v>30</v>
      </c>
      <c r="B4" t="s">
        <v>57</v>
      </c>
      <c r="C4" t="s">
        <v>58</v>
      </c>
      <c r="D4" t="s">
        <v>59</v>
      </c>
      <c r="E4" t="s">
        <v>60</v>
      </c>
    </row>
    <row r="5" spans="1:5" x14ac:dyDescent="0.25">
      <c r="C5" t="s">
        <v>60</v>
      </c>
      <c r="E5" t="s">
        <v>61</v>
      </c>
    </row>
    <row r="6" spans="1:5" x14ac:dyDescent="0.25">
      <c r="C6" t="s">
        <v>62</v>
      </c>
      <c r="E6" t="s">
        <v>63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7" width="28" customWidth="1"/>
    <col min="8" max="8" width="24" customWidth="1"/>
  </cols>
  <sheetData>
    <row r="1" spans="1:8" x14ac:dyDescent="0.25">
      <c r="A1" s="1" t="s">
        <v>0</v>
      </c>
      <c r="B1" s="1" t="s">
        <v>192</v>
      </c>
      <c r="C1" s="1" t="s">
        <v>193</v>
      </c>
      <c r="D1" s="1" t="s">
        <v>194</v>
      </c>
      <c r="E1" s="1" t="s">
        <v>195</v>
      </c>
      <c r="F1" s="1" t="s">
        <v>196</v>
      </c>
      <c r="G1" s="1" t="s">
        <v>197</v>
      </c>
      <c r="H1" s="1" t="s">
        <v>198</v>
      </c>
    </row>
    <row r="2" spans="1:8" x14ac:dyDescent="0.25">
      <c r="A2" s="2">
        <v>1</v>
      </c>
      <c r="B2" s="2" t="s">
        <v>199</v>
      </c>
      <c r="C2" s="2" t="s">
        <v>200</v>
      </c>
      <c r="D2" s="2" t="s">
        <v>201</v>
      </c>
      <c r="E2" s="2" t="s">
        <v>202</v>
      </c>
      <c r="F2" s="2" t="s">
        <v>203</v>
      </c>
      <c r="G2" s="2" t="s">
        <v>204</v>
      </c>
      <c r="H2" s="2" t="s">
        <v>205</v>
      </c>
    </row>
    <row r="3" spans="1:8" x14ac:dyDescent="0.25">
      <c r="A3" s="2">
        <v>2</v>
      </c>
      <c r="B3" s="2" t="s">
        <v>199</v>
      </c>
      <c r="C3" s="2" t="s">
        <v>206</v>
      </c>
      <c r="D3" s="2" t="s">
        <v>207</v>
      </c>
      <c r="E3" s="2" t="s">
        <v>208</v>
      </c>
      <c r="F3" s="2" t="s">
        <v>209</v>
      </c>
      <c r="G3" s="2" t="s">
        <v>210</v>
      </c>
      <c r="H3" s="2" t="s">
        <v>211</v>
      </c>
    </row>
    <row r="4" spans="1:8" x14ac:dyDescent="0.25">
      <c r="A4" s="2">
        <v>3</v>
      </c>
      <c r="B4" s="2" t="s">
        <v>212</v>
      </c>
      <c r="C4" s="2" t="s">
        <v>213</v>
      </c>
      <c r="D4" s="2" t="s">
        <v>214</v>
      </c>
      <c r="E4" s="2" t="s">
        <v>215</v>
      </c>
      <c r="F4" s="2" t="s">
        <v>215</v>
      </c>
      <c r="G4" s="2" t="s">
        <v>216</v>
      </c>
      <c r="H4" s="2" t="s">
        <v>217</v>
      </c>
    </row>
    <row r="5" spans="1:8" x14ac:dyDescent="0.25">
      <c r="A5" s="2">
        <v>4</v>
      </c>
      <c r="B5" s="2" t="s">
        <v>218</v>
      </c>
      <c r="C5" s="2" t="s">
        <v>219</v>
      </c>
      <c r="D5" s="2" t="s">
        <v>220</v>
      </c>
      <c r="E5" s="2" t="s">
        <v>221</v>
      </c>
      <c r="F5" s="2" t="s">
        <v>222</v>
      </c>
      <c r="G5" s="2" t="s">
        <v>223</v>
      </c>
      <c r="H5" s="2" t="s">
        <v>224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tabSelected="1" workbookViewId="0">
      <pane ySplit="1" topLeftCell="A2" activePane="bottomLeft" state="frozen"/>
      <selection pane="bottomLeft" activeCell="L21" sqref="L21"/>
    </sheetView>
  </sheetViews>
  <sheetFormatPr defaultRowHeight="15" x14ac:dyDescent="0.25"/>
  <cols>
    <col min="1" max="1" width="13" customWidth="1"/>
    <col min="2" max="2" width="28" customWidth="1"/>
    <col min="3" max="3" width="11" customWidth="1"/>
    <col min="4" max="4" width="17" customWidth="1"/>
    <col min="5" max="5" width="15" customWidth="1"/>
    <col min="6" max="6" width="28" customWidth="1"/>
    <col min="7" max="8" width="12" customWidth="1"/>
    <col min="9" max="9" width="7" customWidth="1"/>
    <col min="10" max="10" width="11" customWidth="1"/>
    <col min="11" max="11" width="16" customWidth="1"/>
    <col min="12" max="12" width="14" customWidth="1"/>
    <col min="13" max="13" width="10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>
        <v>5000</v>
      </c>
      <c r="L2" s="2">
        <v>4200</v>
      </c>
      <c r="M2" s="2">
        <f>K2-L2</f>
        <v>800</v>
      </c>
    </row>
    <row r="3" spans="1:13" x14ac:dyDescent="0.25">
      <c r="A3" s="2">
        <v>2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2" t="s">
        <v>28</v>
      </c>
      <c r="I3" s="2" t="s">
        <v>29</v>
      </c>
      <c r="J3" s="2" t="s">
        <v>30</v>
      </c>
      <c r="K3" s="2">
        <v>3500</v>
      </c>
      <c r="L3" s="2">
        <v>3600</v>
      </c>
      <c r="M3" s="2">
        <f>K3-L3</f>
        <v>-100</v>
      </c>
    </row>
    <row r="4" spans="1:13" x14ac:dyDescent="0.25">
      <c r="A4" s="2">
        <v>3</v>
      </c>
      <c r="B4" s="2" t="s">
        <v>31</v>
      </c>
      <c r="C4" s="2" t="s">
        <v>32</v>
      </c>
      <c r="D4" s="2" t="s">
        <v>33</v>
      </c>
      <c r="E4" s="2" t="s">
        <v>25</v>
      </c>
      <c r="F4" s="2" t="s">
        <v>34</v>
      </c>
      <c r="G4" s="2" t="s">
        <v>35</v>
      </c>
      <c r="H4" s="2" t="s">
        <v>36</v>
      </c>
      <c r="I4" s="2" t="s">
        <v>37</v>
      </c>
      <c r="J4" s="2" t="s">
        <v>38</v>
      </c>
      <c r="K4" s="2">
        <v>4500</v>
      </c>
      <c r="L4" s="2">
        <v>0</v>
      </c>
      <c r="M4" s="2">
        <f>K4-L4</f>
        <v>4500</v>
      </c>
    </row>
    <row r="5" spans="1:13" x14ac:dyDescent="0.25">
      <c r="A5" s="2">
        <v>4</v>
      </c>
      <c r="B5" s="2" t="s">
        <v>39</v>
      </c>
      <c r="C5" s="2" t="s">
        <v>40</v>
      </c>
      <c r="D5" s="2" t="s">
        <v>41</v>
      </c>
      <c r="E5" s="2" t="s">
        <v>42</v>
      </c>
      <c r="F5" s="2" t="s">
        <v>43</v>
      </c>
      <c r="G5" s="2" t="s">
        <v>44</v>
      </c>
      <c r="H5" s="2" t="s">
        <v>45</v>
      </c>
      <c r="I5" s="2" t="s">
        <v>46</v>
      </c>
      <c r="J5" s="2" t="s">
        <v>47</v>
      </c>
      <c r="K5" s="2">
        <v>6000</v>
      </c>
      <c r="L5" s="2">
        <v>1200</v>
      </c>
      <c r="M5" s="2">
        <f>K5-L5</f>
        <v>4800</v>
      </c>
    </row>
  </sheetData>
  <conditionalFormatting sqref="M2:M200">
    <cfRule type="cellIs" dxfId="6" priority="1" operator="lessThan">
      <formula>0</formula>
    </cfRule>
    <cfRule type="cellIs" dxfId="5" priority="2" operator="greaterThanOrEqual">
      <formula>0</formula>
    </cfRule>
  </conditionalFormatting>
  <dataValidations count="2">
    <dataValidation type="list" sqref="J2:J200" xr:uid="{00000000-0002-0000-0100-000000000000}">
      <formula1>StatusList</formula1>
    </dataValidation>
    <dataValidation type="list" sqref="E2:E200" xr:uid="{00000000-0002-0000-0100-000001000000}">
      <formula1>FunnelList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4" customWidth="1"/>
    <col min="3" max="3" width="11" customWidth="1"/>
    <col min="4" max="4" width="8" customWidth="1"/>
    <col min="5" max="5" width="28" customWidth="1"/>
    <col min="6" max="6" width="21" customWidth="1"/>
    <col min="7" max="7" width="23" customWidth="1"/>
    <col min="8" max="8" width="19" customWidth="1"/>
    <col min="9" max="9" width="28" customWidth="1"/>
  </cols>
  <sheetData>
    <row r="1" spans="1:9" x14ac:dyDescent="0.25">
      <c r="A1" s="1" t="s">
        <v>64</v>
      </c>
      <c r="B1" s="1" t="s">
        <v>65</v>
      </c>
      <c r="C1" s="1" t="s">
        <v>66</v>
      </c>
      <c r="D1" s="1" t="s">
        <v>67</v>
      </c>
      <c r="E1" s="1" t="s">
        <v>68</v>
      </c>
      <c r="F1" s="1" t="s">
        <v>69</v>
      </c>
      <c r="G1" s="1" t="s">
        <v>70</v>
      </c>
      <c r="H1" s="1" t="s">
        <v>71</v>
      </c>
      <c r="I1" s="1" t="s">
        <v>72</v>
      </c>
    </row>
    <row r="2" spans="1:9" x14ac:dyDescent="0.25">
      <c r="A2" s="2">
        <v>1</v>
      </c>
      <c r="B2" s="2" t="s">
        <v>20</v>
      </c>
      <c r="C2" s="2" t="s">
        <v>73</v>
      </c>
      <c r="D2" s="2" t="s">
        <v>74</v>
      </c>
      <c r="E2" s="2" t="s">
        <v>75</v>
      </c>
      <c r="F2" s="2" t="s">
        <v>76</v>
      </c>
      <c r="G2" s="2" t="s">
        <v>77</v>
      </c>
      <c r="H2" s="2" t="s">
        <v>50</v>
      </c>
      <c r="I2" s="2" t="s">
        <v>78</v>
      </c>
    </row>
    <row r="3" spans="1:9" x14ac:dyDescent="0.25">
      <c r="A3" s="2">
        <v>2</v>
      </c>
      <c r="B3" s="2" t="s">
        <v>29</v>
      </c>
      <c r="C3" s="2" t="s">
        <v>79</v>
      </c>
      <c r="D3" s="2" t="s">
        <v>80</v>
      </c>
      <c r="E3" s="2" t="s">
        <v>81</v>
      </c>
      <c r="F3" s="2" t="s">
        <v>82</v>
      </c>
      <c r="G3" s="2" t="s">
        <v>83</v>
      </c>
      <c r="H3" s="2" t="s">
        <v>53</v>
      </c>
      <c r="I3" s="2" t="s">
        <v>84</v>
      </c>
    </row>
    <row r="4" spans="1:9" x14ac:dyDescent="0.25">
      <c r="A4" s="2">
        <v>3</v>
      </c>
      <c r="B4" s="2" t="s">
        <v>85</v>
      </c>
      <c r="C4" s="2" t="s">
        <v>86</v>
      </c>
      <c r="D4" s="2" t="s">
        <v>74</v>
      </c>
      <c r="E4" s="2" t="s">
        <v>87</v>
      </c>
      <c r="F4" s="2" t="s">
        <v>88</v>
      </c>
      <c r="G4" s="2" t="s">
        <v>89</v>
      </c>
      <c r="H4" s="2" t="s">
        <v>60</v>
      </c>
      <c r="I4" s="2" t="s">
        <v>90</v>
      </c>
    </row>
    <row r="5" spans="1:9" x14ac:dyDescent="0.25">
      <c r="A5" s="2">
        <v>4</v>
      </c>
      <c r="B5" s="2" t="s">
        <v>91</v>
      </c>
      <c r="C5" s="2" t="s">
        <v>92</v>
      </c>
      <c r="D5" s="2" t="s">
        <v>80</v>
      </c>
      <c r="E5" s="2" t="s">
        <v>93</v>
      </c>
      <c r="F5" s="2" t="s">
        <v>94</v>
      </c>
      <c r="G5" s="2" t="s">
        <v>95</v>
      </c>
      <c r="H5" s="2" t="s">
        <v>61</v>
      </c>
      <c r="I5" s="2" t="s">
        <v>96</v>
      </c>
    </row>
  </sheetData>
  <dataValidations count="1">
    <dataValidation type="list" sqref="H2:H200" xr:uid="{00000000-0002-0000-0200-000000000000}">
      <formula1>ChannelList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3" width="13" customWidth="1"/>
    <col min="4" max="4" width="15" customWidth="1"/>
    <col min="5" max="6" width="12" customWidth="1"/>
    <col min="7" max="7" width="16" customWidth="1"/>
    <col min="8" max="8" width="7" customWidth="1"/>
    <col min="9" max="9" width="13" customWidth="1"/>
    <col min="10" max="10" width="8" customWidth="1"/>
    <col min="11" max="12" width="22" customWidth="1"/>
    <col min="13" max="13" width="13" customWidth="1"/>
    <col min="14" max="14" width="22" customWidth="1"/>
  </cols>
  <sheetData>
    <row r="1" spans="1:14" x14ac:dyDescent="0.25">
      <c r="A1" s="1" t="s">
        <v>0</v>
      </c>
      <c r="B1" s="1" t="s">
        <v>97</v>
      </c>
      <c r="C1" s="1" t="s">
        <v>98</v>
      </c>
      <c r="D1" s="1" t="s">
        <v>3</v>
      </c>
      <c r="E1" s="1" t="s">
        <v>6</v>
      </c>
      <c r="F1" s="1" t="s">
        <v>7</v>
      </c>
      <c r="G1" s="1" t="s">
        <v>10</v>
      </c>
      <c r="H1" s="1" t="s">
        <v>99</v>
      </c>
      <c r="I1" s="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" t="s">
        <v>105</v>
      </c>
    </row>
    <row r="2" spans="1:14" x14ac:dyDescent="0.25">
      <c r="A2" s="2">
        <v>1</v>
      </c>
      <c r="B2" s="2" t="s">
        <v>50</v>
      </c>
      <c r="C2" s="2" t="s">
        <v>106</v>
      </c>
      <c r="D2" s="2" t="s">
        <v>16</v>
      </c>
      <c r="E2" s="2" t="s">
        <v>18</v>
      </c>
      <c r="F2" s="2" t="s">
        <v>19</v>
      </c>
      <c r="G2" s="2">
        <v>2200</v>
      </c>
      <c r="H2" s="2">
        <v>18000</v>
      </c>
      <c r="I2" s="2">
        <v>42000</v>
      </c>
      <c r="J2" s="2">
        <v>2100</v>
      </c>
      <c r="K2" s="3">
        <f t="shared" ref="K2:K13" si="0">IF(I2=0,0,J2/I2)</f>
        <v>0.05</v>
      </c>
      <c r="L2" s="4">
        <f t="shared" ref="L2:L13" si="1">IF(J2=0,0,G2/J2)</f>
        <v>1.0476190476190477</v>
      </c>
      <c r="M2" s="2">
        <v>180</v>
      </c>
      <c r="N2" s="4">
        <f t="shared" ref="N2:N13" si="2">IF(M2=0,0,G2/M2)</f>
        <v>12.222222222222221</v>
      </c>
    </row>
    <row r="3" spans="1:14" x14ac:dyDescent="0.25">
      <c r="A3" s="2">
        <v>1</v>
      </c>
      <c r="B3" s="2" t="s">
        <v>61</v>
      </c>
      <c r="C3" s="2" t="s">
        <v>58</v>
      </c>
      <c r="D3" s="2" t="s">
        <v>16</v>
      </c>
      <c r="E3" s="2" t="s">
        <v>28</v>
      </c>
      <c r="F3" s="2" t="s">
        <v>107</v>
      </c>
      <c r="G3" s="2">
        <v>1800</v>
      </c>
      <c r="H3" s="2">
        <v>12000</v>
      </c>
      <c r="I3" s="2">
        <v>25000</v>
      </c>
      <c r="J3" s="2">
        <v>950</v>
      </c>
      <c r="K3" s="3">
        <f t="shared" si="0"/>
        <v>3.7999999999999999E-2</v>
      </c>
      <c r="L3" s="4">
        <f t="shared" si="1"/>
        <v>1.8947368421052631</v>
      </c>
      <c r="M3" s="2">
        <v>120</v>
      </c>
      <c r="N3" s="4">
        <f t="shared" si="2"/>
        <v>15</v>
      </c>
    </row>
    <row r="4" spans="1:14" x14ac:dyDescent="0.25">
      <c r="A4" s="2">
        <v>1</v>
      </c>
      <c r="B4" s="2" t="s">
        <v>63</v>
      </c>
      <c r="C4" s="2" t="s">
        <v>108</v>
      </c>
      <c r="D4" s="2" t="s">
        <v>16</v>
      </c>
      <c r="E4" s="2" t="s">
        <v>18</v>
      </c>
      <c r="F4" s="2" t="s">
        <v>109</v>
      </c>
      <c r="G4" s="2">
        <v>1000</v>
      </c>
      <c r="H4" s="2">
        <v>30000</v>
      </c>
      <c r="I4" s="2">
        <v>30000</v>
      </c>
      <c r="J4" s="2">
        <v>300</v>
      </c>
      <c r="K4" s="3">
        <f t="shared" si="0"/>
        <v>0.01</v>
      </c>
      <c r="L4" s="4">
        <f t="shared" si="1"/>
        <v>3.3333333333333335</v>
      </c>
      <c r="M4" s="2">
        <v>20</v>
      </c>
      <c r="N4" s="4">
        <f t="shared" si="2"/>
        <v>50</v>
      </c>
    </row>
    <row r="5" spans="1:14" x14ac:dyDescent="0.25">
      <c r="A5" s="2">
        <v>2</v>
      </c>
      <c r="B5" s="2" t="s">
        <v>53</v>
      </c>
      <c r="C5" s="2" t="s">
        <v>110</v>
      </c>
      <c r="D5" s="2" t="s">
        <v>25</v>
      </c>
      <c r="E5" s="2" t="s">
        <v>27</v>
      </c>
      <c r="F5" s="2" t="s">
        <v>28</v>
      </c>
      <c r="G5" s="2">
        <v>2000</v>
      </c>
      <c r="H5" s="2">
        <v>15000</v>
      </c>
      <c r="I5" s="2">
        <v>32000</v>
      </c>
      <c r="J5" s="2">
        <v>2600</v>
      </c>
      <c r="K5" s="3">
        <f t="shared" si="0"/>
        <v>8.1250000000000003E-2</v>
      </c>
      <c r="L5" s="4">
        <f t="shared" si="1"/>
        <v>0.76923076923076927</v>
      </c>
      <c r="M5" s="2">
        <v>310</v>
      </c>
      <c r="N5" s="4">
        <f t="shared" si="2"/>
        <v>6.4516129032258061</v>
      </c>
    </row>
    <row r="6" spans="1:14" x14ac:dyDescent="0.25">
      <c r="A6" s="2">
        <v>2</v>
      </c>
      <c r="B6" s="2" t="s">
        <v>60</v>
      </c>
      <c r="C6" s="2" t="s">
        <v>111</v>
      </c>
      <c r="D6" s="2" t="s">
        <v>25</v>
      </c>
      <c r="E6" s="2" t="s">
        <v>112</v>
      </c>
      <c r="F6" s="2" t="s">
        <v>28</v>
      </c>
      <c r="G6" s="2">
        <v>600</v>
      </c>
      <c r="H6" s="2">
        <v>8000</v>
      </c>
      <c r="I6" s="2">
        <v>12000</v>
      </c>
      <c r="J6" s="2">
        <v>900</v>
      </c>
      <c r="K6" s="3">
        <f t="shared" si="0"/>
        <v>7.4999999999999997E-2</v>
      </c>
      <c r="L6" s="4">
        <f t="shared" si="1"/>
        <v>0.66666666666666663</v>
      </c>
      <c r="M6" s="2">
        <v>150</v>
      </c>
      <c r="N6" s="4">
        <f t="shared" si="2"/>
        <v>4</v>
      </c>
    </row>
    <row r="7" spans="1:14" x14ac:dyDescent="0.25">
      <c r="A7" s="2">
        <v>2</v>
      </c>
      <c r="B7" s="2" t="s">
        <v>56</v>
      </c>
      <c r="C7" s="2" t="s">
        <v>113</v>
      </c>
      <c r="D7" s="2" t="s">
        <v>25</v>
      </c>
      <c r="E7" s="2" t="s">
        <v>114</v>
      </c>
      <c r="F7" s="2" t="s">
        <v>115</v>
      </c>
      <c r="G7" s="2">
        <v>900</v>
      </c>
      <c r="H7" s="2">
        <v>20000</v>
      </c>
      <c r="I7" s="2">
        <v>50000</v>
      </c>
      <c r="J7" s="2">
        <v>1700</v>
      </c>
      <c r="K7" s="3">
        <f t="shared" si="0"/>
        <v>3.4000000000000002E-2</v>
      </c>
      <c r="L7" s="4">
        <f t="shared" si="1"/>
        <v>0.52941176470588236</v>
      </c>
      <c r="M7" s="2">
        <v>140</v>
      </c>
      <c r="N7" s="4">
        <f t="shared" si="2"/>
        <v>6.4285714285714288</v>
      </c>
    </row>
    <row r="8" spans="1:14" x14ac:dyDescent="0.25">
      <c r="A8" s="2">
        <v>3</v>
      </c>
      <c r="B8" s="2" t="s">
        <v>60</v>
      </c>
      <c r="C8" s="2" t="s">
        <v>111</v>
      </c>
      <c r="D8" s="2" t="s">
        <v>116</v>
      </c>
      <c r="E8" s="2" t="s">
        <v>35</v>
      </c>
      <c r="F8" s="2" t="s">
        <v>36</v>
      </c>
      <c r="G8" s="2">
        <v>1500</v>
      </c>
      <c r="H8" s="2">
        <v>10000</v>
      </c>
      <c r="I8" s="2">
        <v>16000</v>
      </c>
      <c r="J8" s="2">
        <v>1200</v>
      </c>
      <c r="K8" s="3">
        <f t="shared" si="0"/>
        <v>7.4999999999999997E-2</v>
      </c>
      <c r="L8" s="4">
        <f t="shared" si="1"/>
        <v>1.25</v>
      </c>
      <c r="M8" s="2">
        <v>190</v>
      </c>
      <c r="N8" s="4">
        <f t="shared" si="2"/>
        <v>7.8947368421052628</v>
      </c>
    </row>
    <row r="9" spans="1:14" x14ac:dyDescent="0.25">
      <c r="A9" s="2">
        <v>3</v>
      </c>
      <c r="B9" s="2" t="s">
        <v>50</v>
      </c>
      <c r="C9" s="2" t="s">
        <v>54</v>
      </c>
      <c r="D9" s="2" t="s">
        <v>116</v>
      </c>
      <c r="E9" s="2" t="s">
        <v>117</v>
      </c>
      <c r="F9" s="2" t="s">
        <v>118</v>
      </c>
      <c r="G9" s="2">
        <v>1800</v>
      </c>
      <c r="H9" s="2">
        <v>14000</v>
      </c>
      <c r="I9" s="2">
        <v>30000</v>
      </c>
      <c r="J9" s="2">
        <v>1800</v>
      </c>
      <c r="K9" s="3">
        <f t="shared" si="0"/>
        <v>0.06</v>
      </c>
      <c r="L9" s="4">
        <f t="shared" si="1"/>
        <v>1</v>
      </c>
      <c r="M9" s="2">
        <v>220</v>
      </c>
      <c r="N9" s="4">
        <f t="shared" si="2"/>
        <v>8.1818181818181817</v>
      </c>
    </row>
    <row r="10" spans="1:14" x14ac:dyDescent="0.25">
      <c r="A10" s="2">
        <v>3</v>
      </c>
      <c r="B10" s="2" t="s">
        <v>53</v>
      </c>
      <c r="C10" s="2" t="s">
        <v>110</v>
      </c>
      <c r="D10" s="2" t="s">
        <v>116</v>
      </c>
      <c r="E10" s="2" t="s">
        <v>35</v>
      </c>
      <c r="F10" s="2" t="s">
        <v>36</v>
      </c>
      <c r="G10" s="2">
        <v>1200</v>
      </c>
      <c r="H10" s="2">
        <v>11000</v>
      </c>
      <c r="I10" s="2">
        <v>18000</v>
      </c>
      <c r="J10" s="2">
        <v>1400</v>
      </c>
      <c r="K10" s="3">
        <f t="shared" si="0"/>
        <v>7.7777777777777779E-2</v>
      </c>
      <c r="L10" s="4">
        <f t="shared" si="1"/>
        <v>0.8571428571428571</v>
      </c>
      <c r="M10" s="2">
        <v>200</v>
      </c>
      <c r="N10" s="4">
        <f t="shared" si="2"/>
        <v>6</v>
      </c>
    </row>
    <row r="11" spans="1:14" x14ac:dyDescent="0.25">
      <c r="A11" s="2">
        <v>4</v>
      </c>
      <c r="B11" s="2" t="s">
        <v>61</v>
      </c>
      <c r="C11" s="2" t="s">
        <v>119</v>
      </c>
      <c r="D11" s="2" t="s">
        <v>42</v>
      </c>
      <c r="E11" s="2" t="s">
        <v>44</v>
      </c>
      <c r="F11" s="2" t="s">
        <v>45</v>
      </c>
      <c r="G11" s="2">
        <v>2500</v>
      </c>
      <c r="H11" s="2">
        <v>20000</v>
      </c>
      <c r="I11" s="2">
        <v>40000</v>
      </c>
      <c r="J11" s="2">
        <v>1600</v>
      </c>
      <c r="K11" s="3">
        <f t="shared" si="0"/>
        <v>0.04</v>
      </c>
      <c r="L11" s="4">
        <f t="shared" si="1"/>
        <v>1.5625</v>
      </c>
      <c r="M11" s="2">
        <v>130</v>
      </c>
      <c r="N11" s="4">
        <f t="shared" si="2"/>
        <v>19.23076923076923</v>
      </c>
    </row>
    <row r="12" spans="1:14" x14ac:dyDescent="0.25">
      <c r="A12" s="2">
        <v>4</v>
      </c>
      <c r="B12" s="2" t="s">
        <v>50</v>
      </c>
      <c r="C12" s="2" t="s">
        <v>51</v>
      </c>
      <c r="D12" s="2" t="s">
        <v>42</v>
      </c>
      <c r="E12" s="2" t="s">
        <v>44</v>
      </c>
      <c r="F12" s="2" t="s">
        <v>120</v>
      </c>
      <c r="G12" s="2">
        <v>2200</v>
      </c>
      <c r="H12" s="2">
        <v>17000</v>
      </c>
      <c r="I12" s="2">
        <v>35000</v>
      </c>
      <c r="J12" s="2">
        <v>1500</v>
      </c>
      <c r="K12" s="3">
        <f t="shared" si="0"/>
        <v>4.2857142857142858E-2</v>
      </c>
      <c r="L12" s="4">
        <f t="shared" si="1"/>
        <v>1.4666666666666666</v>
      </c>
      <c r="M12" s="2">
        <v>110</v>
      </c>
      <c r="N12" s="4">
        <f t="shared" si="2"/>
        <v>20</v>
      </c>
    </row>
    <row r="13" spans="1:14" x14ac:dyDescent="0.25">
      <c r="A13" s="2">
        <v>4</v>
      </c>
      <c r="B13" s="2" t="s">
        <v>63</v>
      </c>
      <c r="C13" s="2" t="s">
        <v>121</v>
      </c>
      <c r="D13" s="2" t="s">
        <v>42</v>
      </c>
      <c r="E13" s="2" t="s">
        <v>107</v>
      </c>
      <c r="F13" s="2" t="s">
        <v>122</v>
      </c>
      <c r="G13" s="2">
        <v>1300</v>
      </c>
      <c r="H13" s="2">
        <v>25000</v>
      </c>
      <c r="I13" s="2">
        <v>25000</v>
      </c>
      <c r="J13" s="2">
        <v>250</v>
      </c>
      <c r="K13" s="3">
        <f t="shared" si="0"/>
        <v>0.01</v>
      </c>
      <c r="L13" s="4">
        <f t="shared" si="1"/>
        <v>5.2</v>
      </c>
      <c r="M13" s="2">
        <v>18</v>
      </c>
      <c r="N13" s="4">
        <f t="shared" si="2"/>
        <v>72.222222222222229</v>
      </c>
    </row>
  </sheetData>
  <dataValidations count="1">
    <dataValidation type="list" sqref="B2:B500" xr:uid="{00000000-0002-0000-0300-000000000000}">
      <formula1>ChannelList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3" customWidth="1"/>
    <col min="3" max="3" width="8" customWidth="1"/>
    <col min="4" max="4" width="25" customWidth="1"/>
    <col min="5" max="5" width="28" customWidth="1"/>
    <col min="6" max="6" width="22" customWidth="1"/>
    <col min="7" max="7" width="20" customWidth="1"/>
    <col min="8" max="8" width="27" customWidth="1"/>
    <col min="9" max="9" width="10" customWidth="1"/>
    <col min="10" max="10" width="15" customWidth="1"/>
  </cols>
  <sheetData>
    <row r="1" spans="1:10" x14ac:dyDescent="0.25">
      <c r="A1" s="1" t="s">
        <v>123</v>
      </c>
      <c r="B1" s="1" t="s">
        <v>0</v>
      </c>
      <c r="C1" s="1" t="s">
        <v>124</v>
      </c>
      <c r="D1" s="1" t="s">
        <v>125</v>
      </c>
      <c r="E1" s="1" t="s">
        <v>126</v>
      </c>
      <c r="F1" s="1" t="s">
        <v>127</v>
      </c>
      <c r="G1" s="1" t="s">
        <v>128</v>
      </c>
      <c r="H1" s="1" t="s">
        <v>129</v>
      </c>
      <c r="I1" s="1" t="s">
        <v>9</v>
      </c>
      <c r="J1" s="1" t="s">
        <v>130</v>
      </c>
    </row>
    <row r="2" spans="1:10" x14ac:dyDescent="0.25">
      <c r="A2" s="2">
        <v>1</v>
      </c>
      <c r="B2" s="2">
        <v>1</v>
      </c>
      <c r="C2" s="2" t="s">
        <v>51</v>
      </c>
      <c r="D2" s="2" t="s">
        <v>131</v>
      </c>
      <c r="E2" s="2" t="s">
        <v>132</v>
      </c>
      <c r="F2" s="2" t="s">
        <v>133</v>
      </c>
      <c r="G2" s="2" t="s">
        <v>134</v>
      </c>
      <c r="H2" s="2" t="s">
        <v>135</v>
      </c>
      <c r="I2" s="2" t="s">
        <v>55</v>
      </c>
      <c r="J2" s="2" t="s">
        <v>136</v>
      </c>
    </row>
    <row r="3" spans="1:10" x14ac:dyDescent="0.25">
      <c r="A3" s="2">
        <v>2</v>
      </c>
      <c r="B3" s="2">
        <v>1</v>
      </c>
      <c r="C3" s="2" t="s">
        <v>58</v>
      </c>
      <c r="D3" s="2" t="s">
        <v>137</v>
      </c>
      <c r="E3" s="2" t="s">
        <v>138</v>
      </c>
      <c r="F3" s="2" t="s">
        <v>139</v>
      </c>
      <c r="G3" s="2" t="s">
        <v>140</v>
      </c>
      <c r="H3" s="2" t="s">
        <v>141</v>
      </c>
      <c r="I3" s="2" t="s">
        <v>52</v>
      </c>
      <c r="J3" s="2" t="s">
        <v>142</v>
      </c>
    </row>
    <row r="4" spans="1:10" x14ac:dyDescent="0.25">
      <c r="A4" s="2">
        <v>3</v>
      </c>
      <c r="B4" s="2">
        <v>2</v>
      </c>
      <c r="C4" s="2" t="s">
        <v>48</v>
      </c>
      <c r="D4" s="2" t="s">
        <v>143</v>
      </c>
      <c r="E4" s="2" t="s">
        <v>144</v>
      </c>
      <c r="F4" s="2" t="s">
        <v>145</v>
      </c>
      <c r="G4" s="2" t="s">
        <v>146</v>
      </c>
      <c r="H4" s="2" t="s">
        <v>147</v>
      </c>
      <c r="I4" s="2" t="s">
        <v>55</v>
      </c>
      <c r="J4" s="2" t="s">
        <v>148</v>
      </c>
    </row>
    <row r="5" spans="1:10" x14ac:dyDescent="0.25">
      <c r="A5" s="2">
        <v>4</v>
      </c>
      <c r="B5" s="2">
        <v>3</v>
      </c>
      <c r="C5" s="2" t="s">
        <v>60</v>
      </c>
      <c r="D5" s="2" t="s">
        <v>149</v>
      </c>
      <c r="E5" s="2" t="s">
        <v>150</v>
      </c>
      <c r="F5" s="2" t="s">
        <v>151</v>
      </c>
      <c r="G5" s="2" t="s">
        <v>152</v>
      </c>
      <c r="H5" s="2" t="s">
        <v>153</v>
      </c>
      <c r="I5" s="2" t="s">
        <v>49</v>
      </c>
      <c r="J5" s="2"/>
    </row>
    <row r="6" spans="1:10" x14ac:dyDescent="0.25">
      <c r="A6" s="2">
        <v>5</v>
      </c>
      <c r="B6" s="2">
        <v>4</v>
      </c>
      <c r="C6" s="2" t="s">
        <v>54</v>
      </c>
      <c r="D6" s="2" t="s">
        <v>154</v>
      </c>
      <c r="E6" s="2" t="s">
        <v>155</v>
      </c>
      <c r="F6" s="2" t="s">
        <v>156</v>
      </c>
      <c r="G6" s="2" t="s">
        <v>157</v>
      </c>
      <c r="H6" s="2" t="s">
        <v>158</v>
      </c>
      <c r="I6" s="2" t="s">
        <v>52</v>
      </c>
      <c r="J6" s="2" t="s">
        <v>159</v>
      </c>
    </row>
  </sheetData>
  <dataValidations count="2">
    <dataValidation type="list" sqref="C2:C500" xr:uid="{00000000-0002-0000-0400-000000000000}">
      <formula1>CreativeTypeList</formula1>
    </dataValidation>
    <dataValidation type="list" sqref="I2:I500" xr:uid="{00000000-0002-0000-0400-000001000000}">
      <formula1>CreativeStatusList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2" width="15" customWidth="1"/>
    <col min="3" max="3" width="9" customWidth="1"/>
    <col min="4" max="4" width="8" customWidth="1"/>
    <col min="5" max="5" width="12" customWidth="1"/>
    <col min="6" max="7" width="22" customWidth="1"/>
  </cols>
  <sheetData>
    <row r="1" spans="1:7" x14ac:dyDescent="0.25">
      <c r="A1" s="1" t="s">
        <v>0</v>
      </c>
      <c r="B1" s="1" t="s">
        <v>97</v>
      </c>
      <c r="C1" s="1" t="s">
        <v>38</v>
      </c>
      <c r="D1" s="1" t="s">
        <v>160</v>
      </c>
      <c r="E1" s="1" t="s">
        <v>161</v>
      </c>
      <c r="F1" s="1" t="s">
        <v>162</v>
      </c>
      <c r="G1" s="1" t="s">
        <v>163</v>
      </c>
    </row>
    <row r="2" spans="1:7" x14ac:dyDescent="0.25">
      <c r="A2" s="2">
        <v>1</v>
      </c>
      <c r="B2" s="2" t="s">
        <v>50</v>
      </c>
      <c r="C2" s="2">
        <v>2200</v>
      </c>
      <c r="D2" s="2">
        <v>2100</v>
      </c>
      <c r="E2" s="2">
        <f t="shared" ref="E2:E13" si="0">C2-D2</f>
        <v>100</v>
      </c>
      <c r="F2" s="3">
        <f t="shared" ref="F2:F13" si="1">IF(C2=0,0,E2/C2)</f>
        <v>4.5454545454545456E-2</v>
      </c>
      <c r="G2" s="2" t="s">
        <v>164</v>
      </c>
    </row>
    <row r="3" spans="1:7" x14ac:dyDescent="0.25">
      <c r="A3" s="2">
        <v>1</v>
      </c>
      <c r="B3" s="2" t="s">
        <v>61</v>
      </c>
      <c r="C3" s="2">
        <v>1800</v>
      </c>
      <c r="D3" s="2">
        <v>1700</v>
      </c>
      <c r="E3" s="2">
        <f t="shared" si="0"/>
        <v>100</v>
      </c>
      <c r="F3" s="3">
        <f t="shared" si="1"/>
        <v>5.5555555555555552E-2</v>
      </c>
      <c r="G3" s="2" t="s">
        <v>165</v>
      </c>
    </row>
    <row r="4" spans="1:7" x14ac:dyDescent="0.25">
      <c r="A4" s="2">
        <v>1</v>
      </c>
      <c r="B4" s="2" t="s">
        <v>63</v>
      </c>
      <c r="C4" s="2">
        <v>1000</v>
      </c>
      <c r="D4" s="2">
        <v>900</v>
      </c>
      <c r="E4" s="2">
        <f t="shared" si="0"/>
        <v>100</v>
      </c>
      <c r="F4" s="3">
        <f t="shared" si="1"/>
        <v>0.1</v>
      </c>
      <c r="G4" s="2" t="s">
        <v>166</v>
      </c>
    </row>
    <row r="5" spans="1:7" x14ac:dyDescent="0.25">
      <c r="A5" s="2">
        <v>2</v>
      </c>
      <c r="B5" s="2" t="s">
        <v>53</v>
      </c>
      <c r="C5" s="2">
        <v>2000</v>
      </c>
      <c r="D5" s="2">
        <v>2200</v>
      </c>
      <c r="E5" s="2">
        <f t="shared" si="0"/>
        <v>-200</v>
      </c>
      <c r="F5" s="3">
        <f t="shared" si="1"/>
        <v>-0.1</v>
      </c>
      <c r="G5" s="2" t="s">
        <v>167</v>
      </c>
    </row>
    <row r="6" spans="1:7" x14ac:dyDescent="0.25">
      <c r="A6" s="2">
        <v>2</v>
      </c>
      <c r="B6" s="2" t="s">
        <v>60</v>
      </c>
      <c r="C6" s="2">
        <v>600</v>
      </c>
      <c r="D6" s="2">
        <v>500</v>
      </c>
      <c r="E6" s="2">
        <f t="shared" si="0"/>
        <v>100</v>
      </c>
      <c r="F6" s="3">
        <f t="shared" si="1"/>
        <v>0.16666666666666666</v>
      </c>
      <c r="G6" s="2" t="s">
        <v>168</v>
      </c>
    </row>
    <row r="7" spans="1:7" x14ac:dyDescent="0.25">
      <c r="A7" s="2">
        <v>2</v>
      </c>
      <c r="B7" s="2" t="s">
        <v>56</v>
      </c>
      <c r="C7" s="2">
        <v>900</v>
      </c>
      <c r="D7" s="2">
        <v>900</v>
      </c>
      <c r="E7" s="2">
        <f t="shared" si="0"/>
        <v>0</v>
      </c>
      <c r="F7" s="3">
        <f t="shared" si="1"/>
        <v>0</v>
      </c>
      <c r="G7" s="2" t="s">
        <v>169</v>
      </c>
    </row>
    <row r="8" spans="1:7" x14ac:dyDescent="0.25">
      <c r="A8" s="2">
        <v>3</v>
      </c>
      <c r="B8" s="2" t="s">
        <v>60</v>
      </c>
      <c r="C8" s="2">
        <v>1500</v>
      </c>
      <c r="D8" s="2">
        <v>0</v>
      </c>
      <c r="E8" s="2">
        <f t="shared" si="0"/>
        <v>1500</v>
      </c>
      <c r="F8" s="3">
        <f t="shared" si="1"/>
        <v>1</v>
      </c>
      <c r="G8" s="2" t="s">
        <v>170</v>
      </c>
    </row>
    <row r="9" spans="1:7" x14ac:dyDescent="0.25">
      <c r="A9" s="2">
        <v>3</v>
      </c>
      <c r="B9" s="2" t="s">
        <v>50</v>
      </c>
      <c r="C9" s="2">
        <v>1800</v>
      </c>
      <c r="D9" s="2">
        <v>0</v>
      </c>
      <c r="E9" s="2">
        <f t="shared" si="0"/>
        <v>1800</v>
      </c>
      <c r="F9" s="3">
        <f t="shared" si="1"/>
        <v>1</v>
      </c>
      <c r="G9" s="2" t="s">
        <v>170</v>
      </c>
    </row>
    <row r="10" spans="1:7" x14ac:dyDescent="0.25">
      <c r="A10" s="2">
        <v>3</v>
      </c>
      <c r="B10" s="2" t="s">
        <v>53</v>
      </c>
      <c r="C10" s="2">
        <v>1200</v>
      </c>
      <c r="D10" s="2">
        <v>0</v>
      </c>
      <c r="E10" s="2">
        <f t="shared" si="0"/>
        <v>1200</v>
      </c>
      <c r="F10" s="3">
        <f t="shared" si="1"/>
        <v>1</v>
      </c>
      <c r="G10" s="2" t="s">
        <v>170</v>
      </c>
    </row>
    <row r="11" spans="1:7" x14ac:dyDescent="0.25">
      <c r="A11" s="2">
        <v>4</v>
      </c>
      <c r="B11" s="2" t="s">
        <v>61</v>
      </c>
      <c r="C11" s="2">
        <v>2500</v>
      </c>
      <c r="D11" s="2">
        <v>1100</v>
      </c>
      <c r="E11" s="2">
        <f t="shared" si="0"/>
        <v>1400</v>
      </c>
      <c r="F11" s="3">
        <f t="shared" si="1"/>
        <v>0.56000000000000005</v>
      </c>
      <c r="G11" s="2" t="s">
        <v>171</v>
      </c>
    </row>
    <row r="12" spans="1:7" x14ac:dyDescent="0.25">
      <c r="A12" s="2">
        <v>4</v>
      </c>
      <c r="B12" s="2" t="s">
        <v>50</v>
      </c>
      <c r="C12" s="2">
        <v>2200</v>
      </c>
      <c r="D12" s="2">
        <v>100</v>
      </c>
      <c r="E12" s="2">
        <f t="shared" si="0"/>
        <v>2100</v>
      </c>
      <c r="F12" s="3">
        <f t="shared" si="1"/>
        <v>0.95454545454545459</v>
      </c>
      <c r="G12" s="2" t="s">
        <v>171</v>
      </c>
    </row>
    <row r="13" spans="1:7" x14ac:dyDescent="0.25">
      <c r="A13" s="2">
        <v>4</v>
      </c>
      <c r="B13" s="2" t="s">
        <v>63</v>
      </c>
      <c r="C13" s="2">
        <v>1300</v>
      </c>
      <c r="D13" s="2">
        <v>0</v>
      </c>
      <c r="E13" s="2">
        <f t="shared" si="0"/>
        <v>1300</v>
      </c>
      <c r="F13" s="3">
        <f t="shared" si="1"/>
        <v>1</v>
      </c>
      <c r="G13" s="2" t="s">
        <v>171</v>
      </c>
    </row>
  </sheetData>
  <conditionalFormatting sqref="E2:E500">
    <cfRule type="cellIs" dxfId="4" priority="1" operator="lessThan">
      <formula>0</formula>
    </cfRule>
    <cfRule type="cellIs" dxfId="3" priority="2" operator="greaterThanOrEqual">
      <formula>0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" customWidth="1"/>
    <col min="2" max="2" width="13" customWidth="1"/>
    <col min="3" max="3" width="15" customWidth="1"/>
    <col min="4" max="4" width="13" customWidth="1"/>
    <col min="5" max="5" width="7" customWidth="1"/>
    <col min="6" max="6" width="8" customWidth="1"/>
    <col min="7" max="7" width="13" customWidth="1"/>
    <col min="8" max="8" width="9" customWidth="1"/>
    <col min="9" max="9" width="7" customWidth="1"/>
    <col min="10" max="11" width="13" customWidth="1"/>
  </cols>
  <sheetData>
    <row r="1" spans="1:11" x14ac:dyDescent="0.25">
      <c r="A1" s="1" t="s">
        <v>172</v>
      </c>
      <c r="B1" s="1" t="s">
        <v>0</v>
      </c>
      <c r="C1" s="1" t="s">
        <v>97</v>
      </c>
      <c r="D1" s="1" t="s">
        <v>100</v>
      </c>
      <c r="E1" s="1" t="s">
        <v>99</v>
      </c>
      <c r="F1" s="1" t="s">
        <v>101</v>
      </c>
      <c r="G1" s="1" t="s">
        <v>104</v>
      </c>
      <c r="H1" s="1" t="s">
        <v>173</v>
      </c>
      <c r="I1" s="1" t="s">
        <v>174</v>
      </c>
      <c r="J1" s="1" t="s">
        <v>175</v>
      </c>
      <c r="K1" s="1" t="s">
        <v>176</v>
      </c>
    </row>
    <row r="2" spans="1:11" x14ac:dyDescent="0.25">
      <c r="A2" s="2" t="s">
        <v>115</v>
      </c>
      <c r="B2" s="2">
        <v>1</v>
      </c>
      <c r="C2" s="2" t="s">
        <v>50</v>
      </c>
      <c r="D2" s="2">
        <v>12000</v>
      </c>
      <c r="E2" s="2">
        <v>7000</v>
      </c>
      <c r="F2" s="2">
        <v>620</v>
      </c>
      <c r="G2" s="2">
        <v>55</v>
      </c>
      <c r="H2" s="2">
        <v>1650</v>
      </c>
      <c r="I2" s="2">
        <v>700</v>
      </c>
      <c r="J2" s="2">
        <v>950</v>
      </c>
      <c r="K2" s="2">
        <v>0</v>
      </c>
    </row>
    <row r="3" spans="1:11" x14ac:dyDescent="0.25">
      <c r="A3" s="2" t="s">
        <v>177</v>
      </c>
      <c r="B3" s="2">
        <v>1</v>
      </c>
      <c r="C3" s="2" t="s">
        <v>50</v>
      </c>
      <c r="D3" s="2">
        <v>15000</v>
      </c>
      <c r="E3" s="2">
        <v>8500</v>
      </c>
      <c r="F3" s="2">
        <v>780</v>
      </c>
      <c r="G3" s="2">
        <v>70</v>
      </c>
      <c r="H3" s="2">
        <v>2100</v>
      </c>
      <c r="I3" s="2">
        <v>800</v>
      </c>
      <c r="J3" s="2">
        <v>1200</v>
      </c>
      <c r="K3" s="2">
        <v>0</v>
      </c>
    </row>
    <row r="4" spans="1:11" x14ac:dyDescent="0.25">
      <c r="A4" s="2" t="s">
        <v>178</v>
      </c>
      <c r="B4" s="2">
        <v>1</v>
      </c>
      <c r="C4" s="2" t="s">
        <v>61</v>
      </c>
      <c r="D4" s="2">
        <v>25000</v>
      </c>
      <c r="E4" s="2">
        <v>12000</v>
      </c>
      <c r="F4" s="2">
        <v>950</v>
      </c>
      <c r="G4" s="2">
        <v>120</v>
      </c>
      <c r="H4" s="2">
        <v>3600</v>
      </c>
      <c r="I4" s="2">
        <v>1700</v>
      </c>
      <c r="J4" s="2">
        <v>2000</v>
      </c>
      <c r="K4" s="2">
        <v>18000</v>
      </c>
    </row>
    <row r="5" spans="1:11" x14ac:dyDescent="0.25">
      <c r="A5" s="2" t="s">
        <v>179</v>
      </c>
      <c r="B5" s="2">
        <v>2</v>
      </c>
      <c r="C5" s="2" t="s">
        <v>53</v>
      </c>
      <c r="D5" s="2">
        <v>18000</v>
      </c>
      <c r="E5" s="2">
        <v>11000</v>
      </c>
      <c r="F5" s="2">
        <v>1450</v>
      </c>
      <c r="G5" s="2">
        <v>170</v>
      </c>
      <c r="H5" s="2">
        <v>5100</v>
      </c>
      <c r="I5" s="2">
        <v>1200</v>
      </c>
      <c r="J5" s="2">
        <v>0</v>
      </c>
      <c r="K5" s="2">
        <v>0</v>
      </c>
    </row>
    <row r="6" spans="1:11" x14ac:dyDescent="0.25">
      <c r="A6" s="2" t="s">
        <v>180</v>
      </c>
      <c r="B6" s="2">
        <v>2</v>
      </c>
      <c r="C6" s="2" t="s">
        <v>53</v>
      </c>
      <c r="D6" s="2">
        <v>14000</v>
      </c>
      <c r="E6" s="2">
        <v>9000</v>
      </c>
      <c r="F6" s="2">
        <v>1150</v>
      </c>
      <c r="G6" s="2">
        <v>140</v>
      </c>
      <c r="H6" s="2">
        <v>4200</v>
      </c>
      <c r="I6" s="2">
        <v>1000</v>
      </c>
      <c r="J6" s="2">
        <v>0</v>
      </c>
      <c r="K6" s="2">
        <v>0</v>
      </c>
    </row>
    <row r="7" spans="1:11" x14ac:dyDescent="0.25">
      <c r="A7" s="2" t="s">
        <v>181</v>
      </c>
      <c r="B7" s="2">
        <v>2</v>
      </c>
      <c r="C7" s="2" t="s">
        <v>60</v>
      </c>
      <c r="D7" s="2">
        <v>12000</v>
      </c>
      <c r="E7" s="2">
        <v>8000</v>
      </c>
      <c r="F7" s="2">
        <v>900</v>
      </c>
      <c r="G7" s="2">
        <v>150</v>
      </c>
      <c r="H7" s="2">
        <v>3000</v>
      </c>
      <c r="I7" s="2">
        <v>500</v>
      </c>
      <c r="J7" s="2">
        <v>600</v>
      </c>
      <c r="K7" s="2">
        <v>0</v>
      </c>
    </row>
    <row r="8" spans="1:11" x14ac:dyDescent="0.25">
      <c r="A8" s="2" t="s">
        <v>107</v>
      </c>
      <c r="B8" s="2">
        <v>4</v>
      </c>
      <c r="C8" s="2" t="s">
        <v>61</v>
      </c>
      <c r="D8" s="2">
        <v>40000</v>
      </c>
      <c r="E8" s="2">
        <v>20000</v>
      </c>
      <c r="F8" s="2">
        <v>1600</v>
      </c>
      <c r="G8" s="2">
        <v>130</v>
      </c>
      <c r="H8" s="2">
        <v>5200</v>
      </c>
      <c r="I8" s="2">
        <v>1100</v>
      </c>
      <c r="J8" s="2">
        <v>3000</v>
      </c>
      <c r="K8" s="2">
        <v>25000</v>
      </c>
    </row>
    <row r="9" spans="1:11" x14ac:dyDescent="0.25">
      <c r="A9" s="2" t="s">
        <v>182</v>
      </c>
      <c r="B9" s="2">
        <v>4</v>
      </c>
      <c r="C9" s="2" t="s">
        <v>50</v>
      </c>
      <c r="D9" s="2">
        <v>35000</v>
      </c>
      <c r="E9" s="2">
        <v>17000</v>
      </c>
      <c r="F9" s="2">
        <v>1500</v>
      </c>
      <c r="G9" s="2">
        <v>110</v>
      </c>
      <c r="H9" s="2">
        <v>3300</v>
      </c>
      <c r="I9" s="2">
        <v>100</v>
      </c>
      <c r="J9" s="2">
        <v>2400</v>
      </c>
      <c r="K9" s="2"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" customWidth="1"/>
    <col min="2" max="7" width="28" customWidth="1"/>
    <col min="8" max="11" width="19" customWidth="1"/>
    <col min="12" max="12" width="24" customWidth="1"/>
    <col min="13" max="13" width="19" customWidth="1"/>
    <col min="14" max="14" width="28" customWidth="1"/>
  </cols>
  <sheetData>
    <row r="1" spans="1:14" x14ac:dyDescent="0.25">
      <c r="A1" s="1" t="s">
        <v>0</v>
      </c>
      <c r="B1" s="1" t="s">
        <v>1</v>
      </c>
      <c r="C1" s="1" t="s">
        <v>183</v>
      </c>
      <c r="D1" s="1" t="s">
        <v>184</v>
      </c>
      <c r="E1" s="1" t="s">
        <v>185</v>
      </c>
      <c r="F1" s="1" t="s">
        <v>186</v>
      </c>
      <c r="G1" s="1" t="s">
        <v>187</v>
      </c>
      <c r="H1" s="1" t="s">
        <v>102</v>
      </c>
      <c r="I1" s="1" t="s">
        <v>188</v>
      </c>
      <c r="J1" s="1" t="s">
        <v>103</v>
      </c>
      <c r="K1" s="1" t="s">
        <v>105</v>
      </c>
      <c r="L1" s="1" t="s">
        <v>189</v>
      </c>
      <c r="M1" s="1" t="s">
        <v>190</v>
      </c>
      <c r="N1" s="1" t="s">
        <v>191</v>
      </c>
    </row>
    <row r="2" spans="1:14" x14ac:dyDescent="0.25">
      <c r="A2" s="2">
        <v>1</v>
      </c>
      <c r="B2" s="2" t="str">
        <f>INDEX(Campaign_Overview!B:B,MATCH(A2,Campaign_Overview!A:A,0))</f>
        <v>Summer Coffee Launch</v>
      </c>
      <c r="C2" s="2">
        <f>SUMIF(KPI_Raw_Data!B:B,A2,KPI_Raw_Data!D:D)</f>
        <v>52000</v>
      </c>
      <c r="D2" s="2">
        <f>SUMIF(KPI_Raw_Data!B:B,A2,KPI_Raw_Data!F:F)</f>
        <v>2350</v>
      </c>
      <c r="E2" s="2">
        <f>SUMIF(KPI_Raw_Data!B:B,A2,KPI_Raw_Data!G:G)</f>
        <v>245</v>
      </c>
      <c r="F2" s="2">
        <f>SUMIF(KPI_Raw_Data!B:B,A2,KPI_Raw_Data!I:I)</f>
        <v>3200</v>
      </c>
      <c r="G2" s="2">
        <f>SUMIF(KPI_Raw_Data!B:B,A2,KPI_Raw_Data!H:H)</f>
        <v>7350</v>
      </c>
      <c r="H2" s="3">
        <f t="shared" ref="H2:I5" si="0">IF(C2=0,0,D2/C2)</f>
        <v>4.5192307692307691E-2</v>
      </c>
      <c r="I2" s="3">
        <f t="shared" si="0"/>
        <v>0.10425531914893617</v>
      </c>
      <c r="J2" s="4">
        <f>IF(D2=0,0,F2/D2)</f>
        <v>1.3617021276595744</v>
      </c>
      <c r="K2" s="4">
        <f>IF(E2=0,0,F2/E2)</f>
        <v>13.061224489795919</v>
      </c>
      <c r="L2" s="3">
        <f>IF(F2=0,0,(G2-F2)/F2)</f>
        <v>1.296875</v>
      </c>
      <c r="M2" s="4">
        <f>IF(F2=0,0,G2/F2)</f>
        <v>2.296875</v>
      </c>
      <c r="N2" s="3">
        <f>IF(SUMIF(KPI_Raw_Data!B:B,A2,KPI_Raw_Data!E:E)=0,0,SUMIF(KPI_Raw_Data!B:B,A2,KPI_Raw_Data!J:J)/SUMIF(KPI_Raw_Data!B:B,A2,KPI_Raw_Data!E:E))</f>
        <v>0.15090909090909091</v>
      </c>
    </row>
    <row r="3" spans="1:14" x14ac:dyDescent="0.25">
      <c r="A3" s="2">
        <v>2</v>
      </c>
      <c r="B3" s="2" t="str">
        <f>INDEX(Campaign_Overview!B:B,MATCH(A3,Campaign_Overview!A:A,0))</f>
        <v>Fitness Subscription Promo</v>
      </c>
      <c r="C3" s="2">
        <f>SUMIF(KPI_Raw_Data!B:B,A3,KPI_Raw_Data!D:D)</f>
        <v>44000</v>
      </c>
      <c r="D3" s="2">
        <f>SUMIF(KPI_Raw_Data!B:B,A3,KPI_Raw_Data!F:F)</f>
        <v>3500</v>
      </c>
      <c r="E3" s="2">
        <f>SUMIF(KPI_Raw_Data!B:B,A3,KPI_Raw_Data!G:G)</f>
        <v>460</v>
      </c>
      <c r="F3" s="2">
        <f>SUMIF(KPI_Raw_Data!B:B,A3,KPI_Raw_Data!I:I)</f>
        <v>2700</v>
      </c>
      <c r="G3" s="2">
        <f>SUMIF(KPI_Raw_Data!B:B,A3,KPI_Raw_Data!H:H)</f>
        <v>12300</v>
      </c>
      <c r="H3" s="3">
        <f t="shared" si="0"/>
        <v>7.9545454545454544E-2</v>
      </c>
      <c r="I3" s="3">
        <f t="shared" si="0"/>
        <v>0.13142857142857142</v>
      </c>
      <c r="J3" s="4">
        <f>IF(D3=0,0,F3/D3)</f>
        <v>0.77142857142857146</v>
      </c>
      <c r="K3" s="4">
        <f>IF(E3=0,0,F3/E3)</f>
        <v>5.8695652173913047</v>
      </c>
      <c r="L3" s="3">
        <f>IF(F3=0,0,(G3-F3)/F3)</f>
        <v>3.5555555555555554</v>
      </c>
      <c r="M3" s="4">
        <f>IF(F3=0,0,G3/F3)</f>
        <v>4.5555555555555554</v>
      </c>
      <c r="N3" s="3">
        <f>IF(SUMIF(KPI_Raw_Data!B:B,A3,KPI_Raw_Data!E:E)=0,0,SUMIF(KPI_Raw_Data!B:B,A3,KPI_Raw_Data!J:J)/SUMIF(KPI_Raw_Data!B:B,A3,KPI_Raw_Data!E:E))</f>
        <v>2.1428571428571429E-2</v>
      </c>
    </row>
    <row r="4" spans="1:14" x14ac:dyDescent="0.25">
      <c r="A4" s="2">
        <v>3</v>
      </c>
      <c r="B4" s="2" t="str">
        <f>INDEX(Campaign_Overview!B:B,MATCH(A4,Campaign_Overview!A:A,0))</f>
        <v>Back to School Stationery</v>
      </c>
      <c r="C4" s="2">
        <f>SUMIF(KPI_Raw_Data!B:B,A4,KPI_Raw_Data!D:D)</f>
        <v>0</v>
      </c>
      <c r="D4" s="2">
        <f>SUMIF(KPI_Raw_Data!B:B,A4,KPI_Raw_Data!F:F)</f>
        <v>0</v>
      </c>
      <c r="E4" s="2">
        <f>SUMIF(KPI_Raw_Data!B:B,A4,KPI_Raw_Data!G:G)</f>
        <v>0</v>
      </c>
      <c r="F4" s="2">
        <f>SUMIF(KPI_Raw_Data!B:B,A4,KPI_Raw_Data!I:I)</f>
        <v>0</v>
      </c>
      <c r="G4" s="2">
        <f>SUMIF(KPI_Raw_Data!B:B,A4,KPI_Raw_Data!H:H)</f>
        <v>0</v>
      </c>
      <c r="H4" s="3">
        <f t="shared" si="0"/>
        <v>0</v>
      </c>
      <c r="I4" s="3">
        <f t="shared" si="0"/>
        <v>0</v>
      </c>
      <c r="J4" s="4">
        <f>IF(D4=0,0,F4/D4)</f>
        <v>0</v>
      </c>
      <c r="K4" s="4">
        <f>IF(E4=0,0,F4/E4)</f>
        <v>0</v>
      </c>
      <c r="L4" s="3">
        <f>IF(F4=0,0,(G4-F4)/F4)</f>
        <v>0</v>
      </c>
      <c r="M4" s="4">
        <f>IF(F4=0,0,G4/F4)</f>
        <v>0</v>
      </c>
      <c r="N4" s="3">
        <f>IF(SUMIF(KPI_Raw_Data!B:B,A4,KPI_Raw_Data!E:E)=0,0,SUMIF(KPI_Raw_Data!B:B,A4,KPI_Raw_Data!J:J)/SUMIF(KPI_Raw_Data!B:B,A4,KPI_Raw_Data!E:E))</f>
        <v>0</v>
      </c>
    </row>
    <row r="5" spans="1:14" x14ac:dyDescent="0.25">
      <c r="A5" s="2">
        <v>4</v>
      </c>
      <c r="B5" s="2" t="str">
        <f>INDEX(Campaign_Overview!B:B,MATCH(A5,Campaign_Overview!A:A,0))</f>
        <v>Eco Clothing Awareness</v>
      </c>
      <c r="C5" s="2">
        <f>SUMIF(KPI_Raw_Data!B:B,A5,KPI_Raw_Data!D:D)</f>
        <v>75000</v>
      </c>
      <c r="D5" s="2">
        <f>SUMIF(KPI_Raw_Data!B:B,A5,KPI_Raw_Data!F:F)</f>
        <v>3100</v>
      </c>
      <c r="E5" s="2">
        <f>SUMIF(KPI_Raw_Data!B:B,A5,KPI_Raw_Data!G:G)</f>
        <v>240</v>
      </c>
      <c r="F5" s="2">
        <f>SUMIF(KPI_Raw_Data!B:B,A5,KPI_Raw_Data!I:I)</f>
        <v>1200</v>
      </c>
      <c r="G5" s="2">
        <f>SUMIF(KPI_Raw_Data!B:B,A5,KPI_Raw_Data!H:H)</f>
        <v>8500</v>
      </c>
      <c r="H5" s="3">
        <f t="shared" si="0"/>
        <v>4.1333333333333333E-2</v>
      </c>
      <c r="I5" s="3">
        <f t="shared" si="0"/>
        <v>7.7419354838709681E-2</v>
      </c>
      <c r="J5" s="4">
        <f>IF(D5=0,0,F5/D5)</f>
        <v>0.38709677419354838</v>
      </c>
      <c r="K5" s="4">
        <f>IF(E5=0,0,F5/E5)</f>
        <v>5</v>
      </c>
      <c r="L5" s="3">
        <f>IF(F5=0,0,(G5-F5)/F5)</f>
        <v>6.083333333333333</v>
      </c>
      <c r="M5" s="4">
        <f>IF(F5=0,0,G5/F5)</f>
        <v>7.083333333333333</v>
      </c>
      <c r="N5" s="3">
        <f>IF(SUMIF(KPI_Raw_Data!B:B,A5,KPI_Raw_Data!E:E)=0,0,SUMIF(KPI_Raw_Data!B:B,A5,KPI_Raw_Data!J:J)/SUMIF(KPI_Raw_Data!B:B,A5,KPI_Raw_Data!E:E))</f>
        <v>0.14594594594594595</v>
      </c>
    </row>
  </sheetData>
  <conditionalFormatting sqref="L2:L100">
    <cfRule type="cellIs" dxfId="2" priority="1" operator="lessThan">
      <formula>0</formula>
    </cfRule>
    <cfRule type="cellIs" dxfId="1" priority="2" operator="between">
      <formula>0</formula>
      <formula>0.2</formula>
    </cfRule>
    <cfRule type="cellIs" dxfId="0" priority="3" operator="greaterThan">
      <formula>0.2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workbookViewId="0"/>
  </sheetViews>
  <sheetFormatPr defaultRowHeight="15" x14ac:dyDescent="0.25"/>
  <cols>
    <col min="1" max="29" width="16" customWidth="1"/>
  </cols>
  <sheetData>
    <row r="1" spans="1:5" ht="21" x14ac:dyDescent="0.35">
      <c r="A1" s="5" t="s">
        <v>225</v>
      </c>
    </row>
    <row r="3" spans="1:5" x14ac:dyDescent="0.25">
      <c r="A3" s="6" t="s">
        <v>226</v>
      </c>
      <c r="B3" s="6" t="s">
        <v>227</v>
      </c>
      <c r="D3" s="6" t="s">
        <v>228</v>
      </c>
      <c r="E3" s="6" t="s">
        <v>227</v>
      </c>
    </row>
    <row r="4" spans="1:5" x14ac:dyDescent="0.25">
      <c r="A4" s="7" t="s">
        <v>229</v>
      </c>
      <c r="B4" s="8">
        <f>SUM(Campaign_Overview!K:K)</f>
        <v>19000</v>
      </c>
      <c r="D4" s="7" t="s">
        <v>230</v>
      </c>
      <c r="E4" s="8" t="str">
        <f>INDEX(KPI_Calculations!B2:B5,MATCH(MAX(KPI_Calculations!L2:L5),KPI_Calculations!L2:L5,0))</f>
        <v>Eco Clothing Awareness</v>
      </c>
    </row>
    <row r="5" spans="1:5" x14ac:dyDescent="0.25">
      <c r="A5" s="7" t="s">
        <v>231</v>
      </c>
      <c r="B5" s="8">
        <f>SUM(Campaign_Overview!L:L)</f>
        <v>9000</v>
      </c>
      <c r="D5" s="7" t="s">
        <v>232</v>
      </c>
      <c r="E5" s="8" t="str">
        <f>INDEX(KPI_Calculations!B2:B5,MATCH(MAX(KPI_Calculations!H2:H5),KPI_Calculations!H2:H5,0))</f>
        <v>Fitness Subscription Promo</v>
      </c>
    </row>
    <row r="6" spans="1:5" x14ac:dyDescent="0.25">
      <c r="A6" s="7" t="s">
        <v>233</v>
      </c>
      <c r="B6" s="8">
        <f>SUM(KPI_Calculations!G:G)</f>
        <v>28150</v>
      </c>
      <c r="D6" s="7" t="s">
        <v>234</v>
      </c>
      <c r="E6" s="8" t="str">
        <f>INDEX(KPI_Calculations!B2:B5,MATCH(MAX(KPI_Calculations!E2:E5),KPI_Calculations!E2:E5,0))</f>
        <v>Fitness Subscription Promo</v>
      </c>
    </row>
    <row r="7" spans="1:5" x14ac:dyDescent="0.25">
      <c r="A7" s="7" t="s">
        <v>235</v>
      </c>
      <c r="B7" s="8">
        <f>SUM(KPI_Calculations!E:E)</f>
        <v>945</v>
      </c>
    </row>
    <row r="8" spans="1:5" x14ac:dyDescent="0.25">
      <c r="A8" s="7" t="s">
        <v>236</v>
      </c>
      <c r="B8" s="9">
        <f>AVERAGE(KPI_Calculations!H:H)</f>
        <v>4.151777389277389E-2</v>
      </c>
    </row>
    <row r="9" spans="1:5" x14ac:dyDescent="0.25">
      <c r="A9" s="7" t="s">
        <v>237</v>
      </c>
      <c r="B9" s="10">
        <f>AVERAGE(KPI_Calculations!K:K)</f>
        <v>5.9826974267968058</v>
      </c>
    </row>
    <row r="10" spans="1:5" x14ac:dyDescent="0.25">
      <c r="A10" s="7" t="s">
        <v>238</v>
      </c>
      <c r="B10" s="9">
        <f>AVERAGE(KPI_Calculations!L:L)</f>
        <v>2.7339409722222223</v>
      </c>
    </row>
    <row r="11" spans="1:5" x14ac:dyDescent="0.25">
      <c r="A11" s="7" t="s">
        <v>239</v>
      </c>
      <c r="B11" s="10">
        <f>AVERAGE(KPI_Calculations!M:M)</f>
        <v>3.4839409722222223</v>
      </c>
    </row>
    <row r="14" spans="1:5" x14ac:dyDescent="0.25">
      <c r="A14" s="11" t="s">
        <v>240</v>
      </c>
    </row>
    <row r="15" spans="1:5" x14ac:dyDescent="0.25">
      <c r="A15" s="12" t="s">
        <v>241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_Lists</vt:lpstr>
      <vt:lpstr>Campaign_Overview</vt:lpstr>
      <vt:lpstr>Audience_Personas</vt:lpstr>
      <vt:lpstr>Media_Plan</vt:lpstr>
      <vt:lpstr>Creatives</vt:lpstr>
      <vt:lpstr>Budget_Tracking</vt:lpstr>
      <vt:lpstr>KPI_Raw_Data</vt:lpstr>
      <vt:lpstr>KPI_Calculations</vt:lpstr>
      <vt:lpstr>Executive_Dashboard</vt:lpstr>
      <vt:lpstr>Evaluation</vt:lpstr>
      <vt:lpstr>ChannelList</vt:lpstr>
      <vt:lpstr>CreativeStatusList</vt:lpstr>
      <vt:lpstr>CreativeTypeList</vt:lpstr>
      <vt:lpstr>FunnelList</vt:lpstr>
      <vt:lpstr>StatusList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2026-03-29T17:48:21Z</dcterms:created>
  <dcterms:modified xsi:type="dcterms:W3CDTF">2026-03-29T18:01:58Z</dcterms:modified>
</cp:coreProperties>
</file>